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7935" activeTab="0"/>
  </bookViews>
  <sheets>
    <sheet name="单标" sheetId="1" r:id="rId1"/>
    <sheet name="双标" sheetId="2" r:id="rId2"/>
  </sheets>
  <definedNames/>
  <calcPr fullCalcOnLoad="1"/>
</workbook>
</file>

<file path=xl/sharedStrings.xml><?xml version="1.0" encoding="utf-8"?>
<sst xmlns="http://schemas.openxmlformats.org/spreadsheetml/2006/main" count="55" uniqueCount="28">
  <si>
    <t>浓度</t>
  </si>
  <si>
    <t>吸光度</t>
  </si>
  <si>
    <t>对数</t>
  </si>
  <si>
    <t>回归方程</t>
  </si>
  <si>
    <t>a</t>
  </si>
  <si>
    <t>b</t>
  </si>
  <si>
    <t>r</t>
  </si>
  <si>
    <t>样品名称</t>
  </si>
  <si>
    <t>尿样浓度</t>
  </si>
  <si>
    <t>GBW09109</t>
  </si>
  <si>
    <t>空白1</t>
  </si>
  <si>
    <t>GBW09110m</t>
  </si>
  <si>
    <t>空白2</t>
  </si>
  <si>
    <t xml:space="preserve">   </t>
  </si>
  <si>
    <t>空白3</t>
  </si>
  <si>
    <t>空白4</t>
  </si>
  <si>
    <t>空白5</t>
  </si>
  <si>
    <t>空白6</t>
  </si>
  <si>
    <t>GBW09111m</t>
  </si>
  <si>
    <t>空白7</t>
  </si>
  <si>
    <t>空白8</t>
  </si>
  <si>
    <t>ZK138</t>
  </si>
  <si>
    <t>空白9</t>
  </si>
  <si>
    <t>空白10</t>
  </si>
  <si>
    <t>空白11</t>
  </si>
  <si>
    <t>空白12</t>
  </si>
  <si>
    <t>空白13</t>
  </si>
  <si>
    <t>空白14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</si>
</sst>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"/>
    <numFmt numFmtId="179" formatCode="0_);[Red]\(0\)"/>
    <numFmt numFmtId="180" formatCode="0.0000_ "/>
  </numFmts>
  <fonts count="43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8.75"/>
      <color indexed="8"/>
      <name val="宋体"/>
      <family val="0"/>
    </font>
    <font>
      <sz val="11.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1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0" fontId="25" fillId="0" borderId="0" xfId="0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595"/>
          <c:w val="0.8835"/>
          <c:h val="0.8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'单标'!$D$3:$D$8</c:f>
              <c:numCache>
                <c:ptCount val="6"/>
                <c:pt idx="0">
                  <c:v>0.09113915382575485</c:v>
                </c:pt>
                <c:pt idx="1">
                  <c:v>0.017242084547645732</c:v>
                </c:pt>
                <c:pt idx="2">
                  <c:v>-0.0576446502923232</c:v>
                </c:pt>
                <c:pt idx="3">
                  <c:v>-0.13065091924090705</c:v>
                </c:pt>
                <c:pt idx="4">
                  <c:v>-0.20844969497267007</c:v>
                </c:pt>
                <c:pt idx="5">
                  <c:v>-0.35723879673467956</c:v>
                </c:pt>
              </c:numCache>
            </c:numRef>
          </c:xVal>
          <c:yVal>
            <c:numRef>
              <c:f>'单标'!$B$3:$B$8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600</c:v>
                </c:pt>
              </c:numCache>
            </c:numRef>
          </c:yVal>
          <c:smooth val="0"/>
        </c:ser>
        <c:axId val="15872579"/>
        <c:axId val="8635484"/>
      </c:scatterChart>
      <c:valAx>
        <c:axId val="1587257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635484"/>
        <c:crossesAt val="-1.6"/>
        <c:crossBetween val="midCat"/>
        <c:dispUnits/>
      </c:valAx>
      <c:valAx>
        <c:axId val="8635484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72579"/>
        <c:crosses val="max"/>
        <c:crossBetween val="midCat"/>
        <c:dispUnits/>
        <c:majorUnit val="100"/>
        <c:minorUnit val="5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55"/>
          <c:w val="0.830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'双标'!$D$3:$D$14</c:f>
              <c:numCache>
                <c:ptCount val="12"/>
                <c:pt idx="0">
                  <c:v>0.09117436070688177</c:v>
                </c:pt>
                <c:pt idx="1">
                  <c:v>0.09117436070688177</c:v>
                </c:pt>
                <c:pt idx="2">
                  <c:v>0.017242084547645732</c:v>
                </c:pt>
                <c:pt idx="3">
                  <c:v>0.017242084547645732</c:v>
                </c:pt>
                <c:pt idx="4">
                  <c:v>-0.0576446502923232</c:v>
                </c:pt>
                <c:pt idx="5">
                  <c:v>-0.0576446502923232</c:v>
                </c:pt>
                <c:pt idx="6">
                  <c:v>-0.13065091924090705</c:v>
                </c:pt>
                <c:pt idx="7">
                  <c:v>-0.13065091924090705</c:v>
                </c:pt>
                <c:pt idx="8">
                  <c:v>-0.20844969497267007</c:v>
                </c:pt>
                <c:pt idx="9">
                  <c:v>-0.20844969497267007</c:v>
                </c:pt>
                <c:pt idx="10">
                  <c:v>-0.35723879673467956</c:v>
                </c:pt>
                <c:pt idx="11">
                  <c:v>-0.35723879673467956</c:v>
                </c:pt>
              </c:numCache>
            </c:numRef>
          </c:xVal>
          <c:yVal>
            <c:numRef>
              <c:f>'双标'!$B$3:$B$14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300</c:v>
                </c:pt>
                <c:pt idx="8">
                  <c:v>400</c:v>
                </c:pt>
                <c:pt idx="9">
                  <c:v>400</c:v>
                </c:pt>
                <c:pt idx="10">
                  <c:v>600</c:v>
                </c:pt>
                <c:pt idx="11">
                  <c:v>600</c:v>
                </c:pt>
              </c:numCache>
            </c:numRef>
          </c:yVal>
          <c:smooth val="0"/>
        </c:ser>
        <c:axId val="10610493"/>
        <c:axId val="28385574"/>
      </c:scatterChart>
      <c:valAx>
        <c:axId val="1061049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385574"/>
        <c:crossesAt val="-1.6"/>
        <c:crossBetween val="midCat"/>
        <c:dispUnits/>
      </c:valAx>
      <c:valAx>
        <c:axId val="28385574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610493"/>
        <c:crosses val="max"/>
        <c:crossBetween val="midCat"/>
        <c:dispUnits/>
        <c:min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114300</xdr:rowOff>
    </xdr:from>
    <xdr:to>
      <xdr:col>10</xdr:col>
      <xdr:colOff>95250</xdr:colOff>
      <xdr:row>13</xdr:row>
      <xdr:rowOff>190500</xdr:rowOff>
    </xdr:to>
    <xdr:graphicFrame>
      <xdr:nvGraphicFramePr>
        <xdr:cNvPr id="1" name="Chart 98"/>
        <xdr:cNvGraphicFramePr/>
      </xdr:nvGraphicFramePr>
      <xdr:xfrm>
        <a:off x="3448050" y="295275"/>
        <a:ext cx="41338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66675</xdr:rowOff>
    </xdr:from>
    <xdr:to>
      <xdr:col>11</xdr:col>
      <xdr:colOff>28575</xdr:colOff>
      <xdr:row>18</xdr:row>
      <xdr:rowOff>9525</xdr:rowOff>
    </xdr:to>
    <xdr:graphicFrame>
      <xdr:nvGraphicFramePr>
        <xdr:cNvPr id="1" name="Chart 99"/>
        <xdr:cNvGraphicFramePr/>
      </xdr:nvGraphicFramePr>
      <xdr:xfrm>
        <a:off x="3028950" y="247650"/>
        <a:ext cx="4581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workbookViewId="0" topLeftCell="A1">
      <selection activeCell="I28" sqref="I28"/>
    </sheetView>
  </sheetViews>
  <sheetFormatPr defaultColWidth="9.00390625" defaultRowHeight="14.25"/>
  <cols>
    <col min="1" max="1" width="11.875" style="1" customWidth="1"/>
    <col min="2" max="2" width="9.00390625" style="1" customWidth="1"/>
    <col min="3" max="3" width="10.75390625" style="1" customWidth="1"/>
    <col min="4" max="4" width="12.625" style="1" bestFit="1" customWidth="1"/>
    <col min="5" max="16384" width="9.00390625" style="1" customWidth="1"/>
  </cols>
  <sheetData>
    <row r="2" spans="2:4" ht="14.25">
      <c r="B2" s="1" t="s">
        <v>0</v>
      </c>
      <c r="C2" s="1" t="s">
        <v>1</v>
      </c>
      <c r="D2" s="1" t="s">
        <v>2</v>
      </c>
    </row>
    <row r="3" spans="2:4" ht="14.25">
      <c r="B3" s="7">
        <v>0</v>
      </c>
      <c r="C3" s="8">
        <v>1.2335</v>
      </c>
      <c r="D3" s="1">
        <f aca="true" t="shared" si="0" ref="D3:D8">LOG10(C3)</f>
        <v>0.09113915382575485</v>
      </c>
    </row>
    <row r="4" spans="2:12" ht="14.25">
      <c r="B4" s="7">
        <v>100</v>
      </c>
      <c r="C4" s="8">
        <v>1.0405</v>
      </c>
      <c r="D4" s="1">
        <f t="shared" si="0"/>
        <v>0.017242084547645732</v>
      </c>
      <c r="L4" s="9"/>
    </row>
    <row r="5" spans="2:12" ht="14.25">
      <c r="B5" s="7">
        <v>200</v>
      </c>
      <c r="C5" s="8">
        <v>0.8757</v>
      </c>
      <c r="D5" s="1">
        <f t="shared" si="0"/>
        <v>-0.0576446502923232</v>
      </c>
      <c r="L5" s="9"/>
    </row>
    <row r="6" spans="2:12" ht="14.25">
      <c r="B6" s="7">
        <v>300</v>
      </c>
      <c r="C6" s="8">
        <v>0.7402</v>
      </c>
      <c r="D6" s="1">
        <f t="shared" si="0"/>
        <v>-0.13065091924090705</v>
      </c>
      <c r="L6" s="9"/>
    </row>
    <row r="7" spans="2:12" ht="14.25">
      <c r="B7" s="7">
        <v>400</v>
      </c>
      <c r="C7" s="8">
        <v>0.6188</v>
      </c>
      <c r="D7" s="1">
        <f t="shared" si="0"/>
        <v>-0.20844969497267007</v>
      </c>
      <c r="L7" s="9"/>
    </row>
    <row r="8" spans="2:12" ht="14.25">
      <c r="B8" s="7">
        <v>600</v>
      </c>
      <c r="C8" s="8">
        <v>0.4393</v>
      </c>
      <c r="D8" s="1">
        <f t="shared" si="0"/>
        <v>-0.35723879673467956</v>
      </c>
      <c r="L8" s="10"/>
    </row>
    <row r="9" spans="3:12" ht="15.75">
      <c r="C9" s="3"/>
      <c r="L9" s="10"/>
    </row>
    <row r="10" spans="1:3" ht="15.75">
      <c r="A10" s="1" t="s">
        <v>3</v>
      </c>
      <c r="B10" s="3" t="s">
        <v>4</v>
      </c>
      <c r="C10" s="1">
        <f>INTERCEPT(B3:B8,D3:D8)</f>
        <v>122.8457227251255</v>
      </c>
    </row>
    <row r="11" spans="2:3" ht="15.75">
      <c r="B11" s="3" t="s">
        <v>5</v>
      </c>
      <c r="C11" s="1">
        <f>SLOPE(B3:B8,D3:D8)</f>
        <v>-1336.6200287305398</v>
      </c>
    </row>
    <row r="12" spans="2:3" ht="15.75">
      <c r="B12" s="3" t="s">
        <v>6</v>
      </c>
      <c r="C12" s="1">
        <f>CORREL(B3:B8,D3:D8)</f>
        <v>-0.9999791446976755</v>
      </c>
    </row>
    <row r="13" ht="15.75">
      <c r="B13" s="3"/>
    </row>
    <row r="14" ht="15.75">
      <c r="B14" s="3"/>
    </row>
    <row r="17" spans="1:9" ht="14.25">
      <c r="A17" s="1" t="s">
        <v>7</v>
      </c>
      <c r="B17" s="1" t="s">
        <v>1</v>
      </c>
      <c r="C17" s="1" t="s">
        <v>8</v>
      </c>
      <c r="E17" s="1" t="s">
        <v>7</v>
      </c>
      <c r="F17" s="1" t="s">
        <v>1</v>
      </c>
      <c r="G17" s="1" t="s">
        <v>8</v>
      </c>
      <c r="I17" s="5"/>
    </row>
    <row r="18" spans="1:9" ht="14.25">
      <c r="A18" s="1" t="s">
        <v>9</v>
      </c>
      <c r="B18" s="1">
        <v>0.4393</v>
      </c>
      <c r="C18" s="5">
        <f>$C$10+$C$11*LOG10(B18)</f>
        <v>600.3382534802964</v>
      </c>
      <c r="E18" s="1" t="s">
        <v>10</v>
      </c>
      <c r="F18" s="1">
        <v>0.4393</v>
      </c>
      <c r="G18" s="5">
        <f>$C$10+$C$11*LOG10(F18)</f>
        <v>600.3382534802964</v>
      </c>
      <c r="I18" s="5"/>
    </row>
    <row r="19" spans="1:9" ht="14.25">
      <c r="A19" s="1" t="s">
        <v>11</v>
      </c>
      <c r="B19" s="1">
        <v>1.1424</v>
      </c>
      <c r="C19" s="5">
        <f>$C$10+$C$11*LOG10(B19)</f>
        <v>45.56476602214512</v>
      </c>
      <c r="E19" s="1" t="s">
        <v>12</v>
      </c>
      <c r="F19" s="1">
        <v>0.646</v>
      </c>
      <c r="G19" s="5">
        <f aca="true" t="shared" si="1" ref="G19:G28">$C$10+$C$11*LOG10(F19)</f>
        <v>376.4927399746584</v>
      </c>
      <c r="I19" s="5"/>
    </row>
    <row r="20" spans="1:9" ht="14.25">
      <c r="A20" s="1" t="s">
        <v>11</v>
      </c>
      <c r="B20" s="1">
        <v>1.1404</v>
      </c>
      <c r="C20" s="5" t="s">
        <v>13</v>
      </c>
      <c r="D20" s="1"/>
      <c r="E20" s="1" t="s">
        <v>14</v>
      </c>
      <c r="F20" s="1">
        <v>0.622</v>
      </c>
      <c r="G20" s="5">
        <f t="shared" si="1"/>
        <v>398.46962466419694</v>
      </c>
      <c r="I20" s="5"/>
    </row>
    <row r="21" spans="1:9" ht="14.25">
      <c r="A21" s="1" t="s">
        <v>11</v>
      </c>
      <c r="B21" s="1">
        <v>1.0401</v>
      </c>
      <c r="C21" s="5">
        <f aca="true" t="shared" si="2" ref="C18:C25">$C$10+$C$11*LOG10(B21)</f>
        <v>100.0228069163806</v>
      </c>
      <c r="D21" s="5"/>
      <c r="E21" s="1" t="s">
        <v>15</v>
      </c>
      <c r="F21" s="1">
        <v>0.627</v>
      </c>
      <c r="G21" s="5">
        <f t="shared" si="1"/>
        <v>393.82198812458626</v>
      </c>
      <c r="H21" s="5"/>
      <c r="I21" s="5"/>
    </row>
    <row r="22" spans="1:9" ht="14.25">
      <c r="A22" s="1" t="s">
        <v>11</v>
      </c>
      <c r="B22" s="1">
        <v>1.07</v>
      </c>
      <c r="C22" s="5">
        <f t="shared" si="2"/>
        <v>83.57077695130876</v>
      </c>
      <c r="D22" s="5"/>
      <c r="E22" s="1" t="s">
        <v>16</v>
      </c>
      <c r="F22" s="1">
        <v>0.796</v>
      </c>
      <c r="G22" s="5">
        <f t="shared" si="1"/>
        <v>255.28730097242334</v>
      </c>
      <c r="H22" s="5"/>
      <c r="I22" s="5"/>
    </row>
    <row r="23" spans="1:9" ht="14.25">
      <c r="A23" s="1" t="s">
        <v>11</v>
      </c>
      <c r="B23" s="1">
        <v>1.033</v>
      </c>
      <c r="C23" s="5">
        <f t="shared" si="2"/>
        <v>103.99895057046044</v>
      </c>
      <c r="D23" s="5"/>
      <c r="E23" s="1" t="s">
        <v>17</v>
      </c>
      <c r="F23" s="1">
        <v>0.799</v>
      </c>
      <c r="G23" s="5">
        <f t="shared" si="1"/>
        <v>253.1036493583419</v>
      </c>
      <c r="H23" s="5"/>
      <c r="I23" s="5"/>
    </row>
    <row r="24" spans="1:9" ht="14.25">
      <c r="A24" s="1" t="s">
        <v>18</v>
      </c>
      <c r="B24" s="1">
        <v>0.8454</v>
      </c>
      <c r="C24" s="5">
        <f t="shared" si="2"/>
        <v>220.33578892305286</v>
      </c>
      <c r="D24" s="5"/>
      <c r="E24" s="5" t="s">
        <v>19</v>
      </c>
      <c r="F24" s="1">
        <v>0.554</v>
      </c>
      <c r="G24" s="5">
        <f t="shared" si="1"/>
        <v>465.6757083629146</v>
      </c>
      <c r="H24" s="5"/>
      <c r="I24" s="5"/>
    </row>
    <row r="25" spans="1:9" ht="14.25">
      <c r="A25" s="1" t="s">
        <v>7</v>
      </c>
      <c r="B25" s="1">
        <v>0.8379</v>
      </c>
      <c r="C25" s="5">
        <f t="shared" si="2"/>
        <v>225.50857937178276</v>
      </c>
      <c r="D25" s="5"/>
      <c r="E25" s="5" t="s">
        <v>20</v>
      </c>
      <c r="F25" s="1">
        <v>0.932</v>
      </c>
      <c r="G25" s="5">
        <f t="shared" si="1"/>
        <v>163.72502683324424</v>
      </c>
      <c r="H25" s="5"/>
      <c r="I25" s="5"/>
    </row>
    <row r="26" spans="1:7" ht="14.25">
      <c r="A26" s="1" t="s">
        <v>21</v>
      </c>
      <c r="B26" s="1">
        <v>0.8367</v>
      </c>
      <c r="C26" s="5">
        <f aca="true" t="shared" si="3" ref="C26:C31">$C$10+$C$11*LOG10(B26)</f>
        <v>226.34052032805505</v>
      </c>
      <c r="E26" s="1" t="s">
        <v>22</v>
      </c>
      <c r="F26" s="1">
        <v>0.928</v>
      </c>
      <c r="G26" s="5">
        <f t="shared" si="1"/>
        <v>166.22174768383422</v>
      </c>
    </row>
    <row r="27" spans="1:7" ht="14.25">
      <c r="A27" s="1" t="s">
        <v>21</v>
      </c>
      <c r="B27" s="1">
        <v>0.979</v>
      </c>
      <c r="C27" s="5">
        <f t="shared" si="3"/>
        <v>135.16576147203367</v>
      </c>
      <c r="E27" s="1" t="s">
        <v>23</v>
      </c>
      <c r="F27" s="1">
        <v>0.936</v>
      </c>
      <c r="G27" s="5">
        <f t="shared" si="1"/>
        <v>161.23899861005964</v>
      </c>
    </row>
    <row r="28" spans="1:7" ht="14.25">
      <c r="A28" s="1" t="s">
        <v>21</v>
      </c>
      <c r="B28" s="1">
        <v>0.987</v>
      </c>
      <c r="C28" s="5">
        <f t="shared" si="3"/>
        <v>130.44153028710693</v>
      </c>
      <c r="E28" s="1" t="s">
        <v>24</v>
      </c>
      <c r="F28" s="1">
        <v>1.936</v>
      </c>
      <c r="G28" s="5">
        <f>$C$10+$C$11*LOG10(F28)</f>
        <v>-260.63771840775587</v>
      </c>
    </row>
    <row r="29" spans="1:8" ht="14.25">
      <c r="A29" s="1" t="s">
        <v>21</v>
      </c>
      <c r="B29" s="1">
        <v>0.979</v>
      </c>
      <c r="C29" s="5">
        <f t="shared" si="3"/>
        <v>135.16576147203367</v>
      </c>
      <c r="D29" s="5"/>
      <c r="E29" s="1" t="s">
        <v>25</v>
      </c>
      <c r="F29" s="1">
        <v>2.936</v>
      </c>
      <c r="G29" s="5">
        <f>$C$10+$C$11*LOG10(F29)</f>
        <v>-502.36638392755765</v>
      </c>
      <c r="H29" s="5"/>
    </row>
    <row r="30" spans="1:8" ht="14.25">
      <c r="A30" s="1" t="s">
        <v>21</v>
      </c>
      <c r="B30" s="1">
        <v>0.603</v>
      </c>
      <c r="C30" s="5">
        <f t="shared" si="3"/>
        <v>416.4780032839587</v>
      </c>
      <c r="D30" s="5"/>
      <c r="E30" s="1" t="s">
        <v>26</v>
      </c>
      <c r="F30" s="1">
        <v>3.936</v>
      </c>
      <c r="G30" s="5">
        <f>$C$10+$C$11*LOG10(F30)</f>
        <v>-672.5168284452093</v>
      </c>
      <c r="H30" s="5"/>
    </row>
    <row r="31" spans="1:9" ht="14.25">
      <c r="A31" s="1" t="s">
        <v>21</v>
      </c>
      <c r="B31" s="1">
        <v>0.602</v>
      </c>
      <c r="C31" s="5">
        <f t="shared" si="3"/>
        <v>417.4414669124038</v>
      </c>
      <c r="D31" s="5"/>
      <c r="E31" s="1" t="s">
        <v>27</v>
      </c>
      <c r="F31" s="1">
        <v>4.936</v>
      </c>
      <c r="G31" s="5">
        <f>$C$10+$C$11*LOG10(F31)</f>
        <v>-803.9333915592</v>
      </c>
      <c r="H31" s="5"/>
      <c r="I31" s="5"/>
    </row>
  </sheetData>
  <sheetProtection/>
  <printOptions/>
  <pageMargins left="0.75" right="0.75" top="0.98" bottom="0.98" header="0.51" footer="0.51"/>
  <pageSetup blackAndWhite="1" fitToHeight="1" fitToWidth="1" horizontalDpi="600" verticalDpi="600" orientation="portrait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workbookViewId="0" topLeftCell="A14">
      <selection activeCell="I21" sqref="I21"/>
    </sheetView>
  </sheetViews>
  <sheetFormatPr defaultColWidth="9.00390625" defaultRowHeight="14.25"/>
  <cols>
    <col min="1" max="2" width="9.00390625" style="1" customWidth="1"/>
    <col min="3" max="3" width="9.50390625" style="1" bestFit="1" customWidth="1"/>
    <col min="4" max="16384" width="9.00390625" style="1" customWidth="1"/>
  </cols>
  <sheetData>
    <row r="2" spans="2:4" ht="14.25">
      <c r="B2" s="1" t="s">
        <v>0</v>
      </c>
      <c r="C2" s="1" t="s">
        <v>1</v>
      </c>
      <c r="D2" s="1" t="s">
        <v>2</v>
      </c>
    </row>
    <row r="3" spans="2:4" ht="14.25">
      <c r="B3" s="1">
        <v>0</v>
      </c>
      <c r="C3" s="2">
        <v>1.2336</v>
      </c>
      <c r="D3" s="1">
        <f aca="true" t="shared" si="0" ref="D3:D14">LOG10(C3)</f>
        <v>0.09117436070688177</v>
      </c>
    </row>
    <row r="4" spans="2:4" ht="14.25">
      <c r="B4" s="1">
        <v>0</v>
      </c>
      <c r="C4" s="2">
        <v>1.2336</v>
      </c>
      <c r="D4" s="1">
        <f t="shared" si="0"/>
        <v>0.09117436070688177</v>
      </c>
    </row>
    <row r="5" spans="2:4" ht="14.25">
      <c r="B5" s="1">
        <v>100</v>
      </c>
      <c r="C5" s="2">
        <v>1.0405</v>
      </c>
      <c r="D5" s="1">
        <f t="shared" si="0"/>
        <v>0.017242084547645732</v>
      </c>
    </row>
    <row r="6" spans="2:4" ht="14.25">
      <c r="B6" s="1">
        <v>100</v>
      </c>
      <c r="C6" s="2">
        <v>1.0405</v>
      </c>
      <c r="D6" s="1">
        <f t="shared" si="0"/>
        <v>0.017242084547645732</v>
      </c>
    </row>
    <row r="7" spans="2:4" ht="14.25">
      <c r="B7" s="1">
        <v>200</v>
      </c>
      <c r="C7" s="2">
        <v>0.8757</v>
      </c>
      <c r="D7" s="1">
        <f t="shared" si="0"/>
        <v>-0.0576446502923232</v>
      </c>
    </row>
    <row r="8" spans="2:4" ht="14.25">
      <c r="B8" s="1">
        <v>200</v>
      </c>
      <c r="C8" s="2">
        <v>0.8757</v>
      </c>
      <c r="D8" s="1">
        <f t="shared" si="0"/>
        <v>-0.0576446502923232</v>
      </c>
    </row>
    <row r="9" spans="2:4" ht="14.25">
      <c r="B9" s="1">
        <v>300</v>
      </c>
      <c r="C9" s="2">
        <v>0.7402</v>
      </c>
      <c r="D9" s="1">
        <f t="shared" si="0"/>
        <v>-0.13065091924090705</v>
      </c>
    </row>
    <row r="10" spans="2:4" ht="14.25">
      <c r="B10" s="1">
        <v>300</v>
      </c>
      <c r="C10" s="2">
        <v>0.7402</v>
      </c>
      <c r="D10" s="1">
        <f t="shared" si="0"/>
        <v>-0.13065091924090705</v>
      </c>
    </row>
    <row r="11" spans="2:4" ht="14.25">
      <c r="B11" s="1">
        <v>400</v>
      </c>
      <c r="C11" s="2">
        <v>0.6188</v>
      </c>
      <c r="D11" s="1">
        <f t="shared" si="0"/>
        <v>-0.20844969497267007</v>
      </c>
    </row>
    <row r="12" spans="2:4" ht="14.25">
      <c r="B12" s="1">
        <v>400</v>
      </c>
      <c r="C12" s="2">
        <v>0.6188</v>
      </c>
      <c r="D12" s="1">
        <f t="shared" si="0"/>
        <v>-0.20844969497267007</v>
      </c>
    </row>
    <row r="13" spans="2:4" ht="14.25">
      <c r="B13" s="1">
        <v>600</v>
      </c>
      <c r="C13" s="2">
        <v>0.4393</v>
      </c>
      <c r="D13" s="1">
        <f t="shared" si="0"/>
        <v>-0.35723879673467956</v>
      </c>
    </row>
    <row r="14" spans="2:4" ht="14.25">
      <c r="B14" s="1">
        <v>600</v>
      </c>
      <c r="C14" s="2">
        <v>0.4393</v>
      </c>
      <c r="D14" s="1">
        <f t="shared" si="0"/>
        <v>-0.35723879673467956</v>
      </c>
    </row>
    <row r="16" spans="1:3" ht="15.75">
      <c r="A16" s="1" t="s">
        <v>3</v>
      </c>
      <c r="B16" s="3" t="s">
        <v>4</v>
      </c>
      <c r="C16" s="1">
        <f>INTERCEPT(B3:B14,D3:D14)</f>
        <v>122.86124119281736</v>
      </c>
    </row>
    <row r="17" spans="2:3" ht="15.75">
      <c r="B17" s="3" t="s">
        <v>5</v>
      </c>
      <c r="C17" s="1">
        <f>SLOPE(B3:B14,D3:D14)</f>
        <v>-1336.5486921539411</v>
      </c>
    </row>
    <row r="18" spans="2:3" ht="15.75">
      <c r="B18" s="3" t="s">
        <v>6</v>
      </c>
      <c r="C18" s="4">
        <f>CORREL(B3:B14,D3:D14)</f>
        <v>-0.9999793493565985</v>
      </c>
    </row>
    <row r="21" spans="1:7" ht="14.25">
      <c r="A21" s="1" t="s">
        <v>7</v>
      </c>
      <c r="B21" s="1" t="s">
        <v>1</v>
      </c>
      <c r="C21" s="1" t="s">
        <v>8</v>
      </c>
      <c r="E21" s="1" t="s">
        <v>7</v>
      </c>
      <c r="F21" s="1" t="s">
        <v>1</v>
      </c>
      <c r="G21" s="1" t="s">
        <v>8</v>
      </c>
    </row>
    <row r="22" spans="1:7" ht="14.25">
      <c r="A22" s="1">
        <v>1</v>
      </c>
      <c r="B22" s="1">
        <v>0.4393</v>
      </c>
      <c r="C22" s="5">
        <f>$C$16+$C$17*LOG10(B22)</f>
        <v>600.3282877552009</v>
      </c>
      <c r="E22" s="1">
        <v>1</v>
      </c>
      <c r="F22" s="1">
        <v>0.3393</v>
      </c>
      <c r="G22" s="5">
        <f aca="true" t="shared" si="1" ref="G22:G36">$C$16+$C$17*LOG10(F22)</f>
        <v>750.2587696600862</v>
      </c>
    </row>
    <row r="23" spans="1:9" ht="14.25">
      <c r="A23" s="1">
        <v>2</v>
      </c>
      <c r="B23" s="1">
        <v>0.6188</v>
      </c>
      <c r="C23" s="5">
        <f>$C$16+$C$17*LOG10(B23)</f>
        <v>401.4644083884275</v>
      </c>
      <c r="E23" s="1">
        <v>2</v>
      </c>
      <c r="F23" s="1">
        <v>0.6188</v>
      </c>
      <c r="G23" s="5">
        <f t="shared" si="1"/>
        <v>401.4644083884275</v>
      </c>
      <c r="I23" s="5"/>
    </row>
    <row r="24" spans="1:9" ht="14.25">
      <c r="A24" s="1">
        <v>3</v>
      </c>
      <c r="B24" s="1">
        <v>1.1404</v>
      </c>
      <c r="C24" s="5">
        <f>$C$16+$C$17*LOG10(B24)</f>
        <v>46.60150361051588</v>
      </c>
      <c r="E24" s="1">
        <v>3</v>
      </c>
      <c r="F24" s="1">
        <v>1.1404</v>
      </c>
      <c r="G24" s="5">
        <f t="shared" si="1"/>
        <v>46.60150361051588</v>
      </c>
      <c r="I24" s="5"/>
    </row>
    <row r="25" spans="1:10" ht="14.25">
      <c r="A25" s="1">
        <v>4</v>
      </c>
      <c r="B25" s="1">
        <v>1.0401</v>
      </c>
      <c r="C25" s="5">
        <f>$C$16+$C$17*LOG10(B25)</f>
        <v>100.03954346299302</v>
      </c>
      <c r="D25" s="5"/>
      <c r="E25" s="1">
        <v>4</v>
      </c>
      <c r="F25" s="1">
        <v>1.0401</v>
      </c>
      <c r="G25" s="5">
        <f t="shared" si="1"/>
        <v>100.03954346299302</v>
      </c>
      <c r="I25" s="5"/>
      <c r="J25" s="5"/>
    </row>
    <row r="26" spans="1:9" ht="14.25">
      <c r="A26" s="1">
        <v>5</v>
      </c>
      <c r="B26" s="1">
        <v>1.07</v>
      </c>
      <c r="C26" s="5">
        <f>$C$16+$C$17*LOG10(B26)</f>
        <v>83.58839155710822</v>
      </c>
      <c r="D26" s="5"/>
      <c r="E26" s="1">
        <v>5</v>
      </c>
      <c r="F26" s="1">
        <v>1.07</v>
      </c>
      <c r="G26" s="5">
        <f t="shared" si="1"/>
        <v>83.58839155710822</v>
      </c>
      <c r="I26" s="5"/>
    </row>
    <row r="27" spans="1:12" ht="15.75">
      <c r="A27" s="1">
        <v>6</v>
      </c>
      <c r="B27" s="1">
        <v>1.033</v>
      </c>
      <c r="C27" s="5">
        <f>$C$16+$C$17*LOG10(B27)</f>
        <v>104.01547490681844</v>
      </c>
      <c r="D27" s="5"/>
      <c r="E27" s="1">
        <v>6</v>
      </c>
      <c r="F27" s="1">
        <v>1.033</v>
      </c>
      <c r="G27" s="5">
        <f t="shared" si="1"/>
        <v>104.01547490681844</v>
      </c>
      <c r="I27" s="5"/>
      <c r="J27" s="6"/>
      <c r="K27" s="3"/>
      <c r="L27" s="3"/>
    </row>
    <row r="28" spans="1:12" ht="14.25">
      <c r="A28" s="1">
        <v>7</v>
      </c>
      <c r="B28" s="1">
        <v>0.8454</v>
      </c>
      <c r="C28" s="5">
        <f>$C$16+$C$17*LOG10(B28)</f>
        <v>220.3461042608907</v>
      </c>
      <c r="D28" s="5"/>
      <c r="E28" s="1">
        <v>7</v>
      </c>
      <c r="F28" s="1">
        <v>0.8454</v>
      </c>
      <c r="G28" s="5">
        <f t="shared" si="1"/>
        <v>220.3461042608907</v>
      </c>
      <c r="I28" s="5"/>
      <c r="J28" s="5"/>
      <c r="K28" s="5"/>
      <c r="L28" s="5"/>
    </row>
    <row r="29" spans="1:9" ht="14.25">
      <c r="A29" s="1">
        <v>8</v>
      </c>
      <c r="B29" s="1">
        <v>0.8379</v>
      </c>
      <c r="C29" s="5">
        <f>$C$16+$C$17*LOG10(B29)</f>
        <v>225.51861863328318</v>
      </c>
      <c r="D29" s="5"/>
      <c r="E29" s="1">
        <v>8</v>
      </c>
      <c r="F29" s="1">
        <v>0.8379</v>
      </c>
      <c r="G29" s="5">
        <f t="shared" si="1"/>
        <v>225.51861863328318</v>
      </c>
      <c r="I29" s="5"/>
    </row>
    <row r="30" spans="1:9" ht="14.25">
      <c r="A30" s="1">
        <v>9</v>
      </c>
      <c r="B30" s="1">
        <v>0.8367</v>
      </c>
      <c r="C30" s="5">
        <f>$C$16+$C$17*LOG10(B30)</f>
        <v>226.35051518814112</v>
      </c>
      <c r="E30" s="1">
        <v>9</v>
      </c>
      <c r="F30" s="1">
        <v>0.8367</v>
      </c>
      <c r="G30" s="5">
        <f t="shared" si="1"/>
        <v>226.35051518814112</v>
      </c>
      <c r="I30" s="5"/>
    </row>
    <row r="31" spans="1:10" ht="14.25">
      <c r="A31" s="1">
        <v>10</v>
      </c>
      <c r="B31" s="1">
        <v>0.8367</v>
      </c>
      <c r="C31" s="5">
        <f>$C$16+$C$17*LOG10(B31)</f>
        <v>226.35051518814112</v>
      </c>
      <c r="D31" s="5"/>
      <c r="E31" s="1">
        <v>10</v>
      </c>
      <c r="F31" s="1">
        <v>0.8367</v>
      </c>
      <c r="G31" s="5">
        <f t="shared" si="1"/>
        <v>226.35051518814112</v>
      </c>
      <c r="I31" s="5"/>
      <c r="J31" s="5"/>
    </row>
    <row r="32" spans="1:10" ht="14.25">
      <c r="A32" s="1">
        <v>11</v>
      </c>
      <c r="B32" s="1">
        <v>1.8367</v>
      </c>
      <c r="C32" s="5">
        <f>$C$16+$C$17*LOG10(B32)</f>
        <v>-230.03870443693467</v>
      </c>
      <c r="D32" s="5"/>
      <c r="E32" s="1">
        <v>11</v>
      </c>
      <c r="F32" s="1">
        <v>1.8367</v>
      </c>
      <c r="G32" s="5">
        <f t="shared" si="1"/>
        <v>-230.03870443693467</v>
      </c>
      <c r="I32" s="5"/>
      <c r="J32" s="5"/>
    </row>
    <row r="33" spans="1:12" ht="15.75">
      <c r="A33" s="1">
        <v>12</v>
      </c>
      <c r="B33" s="1">
        <v>2.8367</v>
      </c>
      <c r="C33" s="5">
        <f>$C$16+$C$17*LOG10(B33)</f>
        <v>-482.34592796533695</v>
      </c>
      <c r="D33" s="6"/>
      <c r="E33" s="1">
        <v>12</v>
      </c>
      <c r="F33" s="1">
        <v>2.8367</v>
      </c>
      <c r="G33" s="5">
        <f t="shared" si="1"/>
        <v>-482.34592796533695</v>
      </c>
      <c r="I33" s="5"/>
      <c r="J33" s="6"/>
      <c r="K33" s="3"/>
      <c r="L33" s="3"/>
    </row>
    <row r="34" spans="1:12" ht="14.25">
      <c r="A34" s="1">
        <v>13</v>
      </c>
      <c r="B34" s="1">
        <v>3.8367</v>
      </c>
      <c r="C34" s="5">
        <f>$C$16+$C$17*LOG10(B34)</f>
        <v>-657.6268489208745</v>
      </c>
      <c r="D34" s="5"/>
      <c r="E34" s="1">
        <v>13</v>
      </c>
      <c r="F34" s="1">
        <v>3.8367</v>
      </c>
      <c r="G34" s="5">
        <f t="shared" si="1"/>
        <v>-657.6268489208745</v>
      </c>
      <c r="I34" s="5"/>
      <c r="J34" s="5"/>
      <c r="K34" s="5"/>
      <c r="L34" s="5"/>
    </row>
    <row r="35" spans="1:7" ht="14.25">
      <c r="A35" s="1">
        <v>14</v>
      </c>
      <c r="B35" s="1">
        <v>4.8367</v>
      </c>
      <c r="C35" s="5">
        <f>$C$16+$C$17*LOG10(B35)</f>
        <v>-792.0720309945178</v>
      </c>
      <c r="E35" s="1">
        <v>14</v>
      </c>
      <c r="F35" s="1">
        <v>4.8367</v>
      </c>
      <c r="G35" s="5">
        <f t="shared" si="1"/>
        <v>-792.0720309945178</v>
      </c>
    </row>
    <row r="36" spans="1:7" ht="14.25">
      <c r="A36" s="1">
        <v>15</v>
      </c>
      <c r="B36" s="1">
        <v>5.8367</v>
      </c>
      <c r="C36" s="5">
        <f>$C$16+$C$17*LOG10(B36)</f>
        <v>-901.1587573198038</v>
      </c>
      <c r="E36" s="1">
        <v>15</v>
      </c>
      <c r="F36" s="1">
        <v>5.8367</v>
      </c>
      <c r="G36" s="5">
        <f t="shared" si="1"/>
        <v>-901.1587573198038</v>
      </c>
    </row>
    <row r="37" ht="14.25">
      <c r="C37" s="5"/>
    </row>
    <row r="38" ht="14.25">
      <c r="C38" s="5"/>
    </row>
    <row r="39" ht="14.25">
      <c r="C39" s="5"/>
    </row>
    <row r="40" ht="14.25">
      <c r="C40" s="5"/>
    </row>
    <row r="41" ht="14.25">
      <c r="C41" s="5"/>
    </row>
    <row r="42" ht="14.25">
      <c r="C42" s="5"/>
    </row>
    <row r="43" ht="14.25">
      <c r="C43" s="5"/>
    </row>
    <row r="44" ht="14.25">
      <c r="C44" s="5"/>
    </row>
    <row r="45" ht="14.25">
      <c r="C45" s="5"/>
    </row>
    <row r="46" ht="14.25">
      <c r="C46" s="5"/>
    </row>
    <row r="47" ht="14.25">
      <c r="C47" s="5"/>
    </row>
    <row r="48" ht="14.25">
      <c r="C48" s="5"/>
    </row>
    <row r="49" ht="14.25">
      <c r="C49" s="5"/>
    </row>
    <row r="50" ht="14.25">
      <c r="C50" s="5"/>
    </row>
    <row r="51" ht="14.25">
      <c r="C51" s="5"/>
    </row>
    <row r="52" ht="14.25">
      <c r="C52" s="5"/>
    </row>
    <row r="53" ht="14.25">
      <c r="C53" s="5"/>
    </row>
    <row r="54" ht="14.25">
      <c r="C54" s="5"/>
    </row>
  </sheetData>
  <sheetProtection/>
  <printOptions/>
  <pageMargins left="0.75" right="0.75" top="1" bottom="1" header="0.5" footer="0.5"/>
  <pageSetup blackAndWhite="1" fitToHeight="1" fitToWidth="1" horizontalDpi="600" verticalDpi="600" orientation="portrait" paperSize="9" scale="8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qzuser</cp:lastModifiedBy>
  <cp:lastPrinted>2009-09-11T02:50:40Z</cp:lastPrinted>
  <dcterms:created xsi:type="dcterms:W3CDTF">2004-09-17T07:08:13Z</dcterms:created>
  <dcterms:modified xsi:type="dcterms:W3CDTF">2019-04-26T03:25:41Z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